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_D\WORK_2020\ThisPC2020\personal\workContent2020\Content_2020\Live_2023\05_finance\ข้อมูลจากอาจารย์\เอกสารแนบPDF&amp;Excel\"/>
    </mc:Choice>
  </mc:AlternateContent>
  <xr:revisionPtr revIDLastSave="0" documentId="13_ncr:1_{7F59253D-36BF-4130-A771-E2E8A39F61F6}" xr6:coauthVersionLast="36" xr6:coauthVersionMax="36" xr10:uidLastSave="{00000000-0000-0000-0000-000000000000}"/>
  <bookViews>
    <workbookView xWindow="-100" yWindow="-100" windowWidth="16610" windowHeight="10540" xr2:uid="{00000000-000D-0000-FFFF-FFFF00000000}"/>
  </bookViews>
  <sheets>
    <sheet name="Template" sheetId="3" r:id="rId1"/>
    <sheet name="SCG Solution2564 " sheetId="4" r:id="rId2"/>
    <sheet name="SCG Solution  2565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5" l="1"/>
  <c r="M22" i="5"/>
  <c r="G28" i="5"/>
  <c r="I23" i="5"/>
  <c r="G17" i="5"/>
  <c r="G13" i="5"/>
  <c r="G14" i="5" s="1"/>
  <c r="M20" i="5"/>
  <c r="F28" i="5" s="1"/>
  <c r="C22" i="5"/>
  <c r="C20" i="5"/>
  <c r="C23" i="5" s="1"/>
  <c r="H22" i="5" s="1"/>
  <c r="I27" i="5"/>
  <c r="M24" i="5"/>
  <c r="C24" i="5"/>
  <c r="G22" i="5"/>
  <c r="G26" i="5" s="1"/>
  <c r="H24" i="5"/>
  <c r="I24" i="5" s="1"/>
  <c r="M15" i="5"/>
  <c r="C15" i="5"/>
  <c r="G8" i="5"/>
  <c r="G6" i="5"/>
  <c r="G9" i="5" s="1"/>
  <c r="H24" i="3"/>
  <c r="G28" i="4"/>
  <c r="I27" i="4"/>
  <c r="M24" i="4"/>
  <c r="M23" i="4" s="1"/>
  <c r="H28" i="4" s="1"/>
  <c r="H24" i="4"/>
  <c r="I24" i="4" s="1"/>
  <c r="C24" i="4"/>
  <c r="I23" i="4"/>
  <c r="M22" i="4"/>
  <c r="G22" i="4"/>
  <c r="G26" i="4" s="1"/>
  <c r="C22" i="4"/>
  <c r="M20" i="4"/>
  <c r="F28" i="4" s="1"/>
  <c r="C20" i="4"/>
  <c r="C23" i="4" s="1"/>
  <c r="H22" i="4" s="1"/>
  <c r="G16" i="4"/>
  <c r="M15" i="4"/>
  <c r="C15" i="4"/>
  <c r="G14" i="4"/>
  <c r="G13" i="4"/>
  <c r="G8" i="4"/>
  <c r="G6" i="4"/>
  <c r="G9" i="4" s="1"/>
  <c r="F22" i="5" l="1"/>
  <c r="G29" i="5"/>
  <c r="I22" i="5"/>
  <c r="F25" i="5"/>
  <c r="F26" i="5" s="1"/>
  <c r="H25" i="4"/>
  <c r="H26" i="4" s="1"/>
  <c r="H29" i="4" s="1"/>
  <c r="I28" i="4"/>
  <c r="G29" i="4"/>
  <c r="F22" i="4"/>
  <c r="F25" i="4" s="1"/>
  <c r="I25" i="4" s="1"/>
  <c r="I27" i="3"/>
  <c r="I23" i="3"/>
  <c r="M24" i="3"/>
  <c r="C24" i="3"/>
  <c r="G28" i="3"/>
  <c r="G22" i="3"/>
  <c r="G26" i="3" s="1"/>
  <c r="F28" i="3"/>
  <c r="F22" i="3"/>
  <c r="G16" i="3"/>
  <c r="I24" i="3" s="1"/>
  <c r="M15" i="3"/>
  <c r="C15" i="3"/>
  <c r="G14" i="3"/>
  <c r="G8" i="3"/>
  <c r="G6" i="3"/>
  <c r="H28" i="5" l="1"/>
  <c r="H25" i="5" s="1"/>
  <c r="H26" i="5" s="1"/>
  <c r="F29" i="5"/>
  <c r="G9" i="3"/>
  <c r="I22" i="4"/>
  <c r="I26" i="4" s="1"/>
  <c r="I29" i="4" s="1"/>
  <c r="F26" i="4"/>
  <c r="G29" i="3"/>
  <c r="M23" i="3"/>
  <c r="H28" i="3" s="1"/>
  <c r="F25" i="3"/>
  <c r="C23" i="3"/>
  <c r="H22" i="3" s="1"/>
  <c r="H29" i="5" l="1"/>
  <c r="I25" i="5"/>
  <c r="I26" i="5" s="1"/>
  <c r="J26" i="5" s="1"/>
  <c r="I28" i="5"/>
  <c r="J26" i="4"/>
  <c r="F29" i="4"/>
  <c r="J28" i="4"/>
  <c r="H25" i="3"/>
  <c r="H26" i="3" s="1"/>
  <c r="H29" i="3" s="1"/>
  <c r="I28" i="3"/>
  <c r="F26" i="3"/>
  <c r="I22" i="3"/>
  <c r="J28" i="5" l="1"/>
  <c r="I29" i="5"/>
  <c r="I25" i="3"/>
  <c r="I26" i="3" s="1"/>
  <c r="J26" i="3" s="1"/>
  <c r="F29" i="3"/>
  <c r="J28" i="3" l="1"/>
  <c r="I29" i="3"/>
</calcChain>
</file>

<file path=xl/sharedStrings.xml><?xml version="1.0" encoding="utf-8"?>
<sst xmlns="http://schemas.openxmlformats.org/spreadsheetml/2006/main" count="167" uniqueCount="40">
  <si>
    <t>งบกระแสเงินสด</t>
  </si>
  <si>
    <t>เงินสดสุทธิจากกิจกรรมดำเนินงาน</t>
  </si>
  <si>
    <t>เงินสดสุทธิจากกิจกรรมลงทุน</t>
  </si>
  <si>
    <t>เงินสดสุทธิจากกิจกรรมการจัดหาเงิน</t>
  </si>
  <si>
    <t>เงินสดสุทธิเพิ่มขึ้น</t>
  </si>
  <si>
    <t>เงินสดต้นงวด</t>
  </si>
  <si>
    <t>เงินสดปลายงวด</t>
  </si>
  <si>
    <t>งบแสดงฐานะการเงิน</t>
  </si>
  <si>
    <t xml:space="preserve">งบกำไรขาดทุนเบ็ดเสร็จ </t>
  </si>
  <si>
    <t>สินทรัพย์</t>
  </si>
  <si>
    <t>รายได้</t>
  </si>
  <si>
    <t>เงินสด</t>
  </si>
  <si>
    <t>หัก ค่าใช้จ่าย</t>
  </si>
  <si>
    <t>สินทรัพย์อื่นๆ</t>
  </si>
  <si>
    <t>กำไร (ขาดทุน) สุทธิ</t>
  </si>
  <si>
    <t>ล้านบาท</t>
  </si>
  <si>
    <t>หนี้สินและส่วนของผู้ถือหุ้น</t>
  </si>
  <si>
    <t>งบแสดงการเปลี่ยนแปลงส่วนของผู้ถือหุ้น</t>
  </si>
  <si>
    <t>หนี้สิน</t>
  </si>
  <si>
    <t>ทุน</t>
  </si>
  <si>
    <t>กำไรสะสม</t>
  </si>
  <si>
    <t>ยอดคงเหลือต้นงวด</t>
  </si>
  <si>
    <t>บวก กำไร (ขาดทุน) สุทธิ</t>
  </si>
  <si>
    <t>รวม</t>
  </si>
  <si>
    <t>ยอดคงเหลือปลายงวด</t>
  </si>
  <si>
    <t>หน่วย:ล้านบาท</t>
  </si>
  <si>
    <t xml:space="preserve">              สำหรับ...1 ปี........สิ้นสุดวันที่...31 ธค.2564....</t>
  </si>
  <si>
    <t>สำหรับ...1 ปี........สิ้นสุดวันที่...31 ธค.2564....</t>
  </si>
  <si>
    <t xml:space="preserve">               ณ วันที่..31 ธค 2563....</t>
  </si>
  <si>
    <t xml:space="preserve">               ณ วันที่..31 ธค 2564....</t>
  </si>
  <si>
    <t>องค์ประกอบอื่น</t>
  </si>
  <si>
    <t>องค์ประกอบอื่นฯ</t>
  </si>
  <si>
    <t>กำไรขาดทุนเบ็ดเสร็จอื่น</t>
  </si>
  <si>
    <t>กำไรเบ็ดเสร็จรวมสำหรับปี</t>
  </si>
  <si>
    <t>ผลกระทบอัตราแลกเปลี่ยน</t>
  </si>
  <si>
    <t>เงินปันผลจ่าย</t>
  </si>
  <si>
    <t>SCG 2564</t>
  </si>
  <si>
    <t xml:space="preserve">              สำหรับ...1 ปี........สิ้นสุดวันที่...31 ธค.2565....</t>
  </si>
  <si>
    <t>สำหรับ...1 ปี........สิ้นสุดวันที่...31 ธค.2565....</t>
  </si>
  <si>
    <t>SCG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</si>
</sst>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15" x14ac:knownFonts="1">
    <font>
      <sz val="11"/>
      <color theme="1"/>
      <name val="Tahoma"/>
      <family val="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rgb="FFFF3300"/>
      <name val="TH SarabunPSK"/>
      <family val="2"/>
    </font>
    <font>
      <b/>
      <sz val="13"/>
      <color rgb="FF7030A0"/>
      <name val="TH SarabunPSK"/>
      <family val="2"/>
    </font>
    <font>
      <b/>
      <sz val="13"/>
      <color rgb="FF339966"/>
      <name val="TH SarabunPSK"/>
      <family val="2"/>
    </font>
    <font>
      <b/>
      <sz val="13"/>
      <color rgb="FFFF0000"/>
      <name val="TH SarabunPSK"/>
      <family val="2"/>
    </font>
    <font>
      <b/>
      <sz val="13"/>
      <color rgb="FF2F75B5"/>
      <name val="TH SarabunPSK"/>
      <family val="2"/>
    </font>
    <font>
      <b/>
      <sz val="13"/>
      <color rgb="FF0000FF"/>
      <name val="TH SarabunPSK"/>
      <family val="2"/>
    </font>
    <font>
      <sz val="11"/>
      <color theme="1"/>
      <name val="Tahoma"/>
      <family val="2"/>
      <scheme val="minor"/>
    </font>
    <font>
      <sz val="13"/>
      <name val="TH SarabunPSK"/>
      <family val="2"/>
    </font>
    <font>
      <b/>
      <sz val="13"/>
      <color theme="9"/>
      <name val="TH SarabunPSK"/>
      <family val="2"/>
    </font>
    <font>
      <sz val="13"/>
      <color theme="9"/>
      <name val="TH SarabunPSK"/>
      <family val="2"/>
    </font>
    <font>
      <b/>
      <sz val="11"/>
      <color theme="1"/>
      <name val="Tahoma"/>
      <family val="2"/>
      <scheme val="minor"/>
    </font>
    <font>
      <u/>
      <sz val="14"/>
      <color theme="1"/>
      <name val="DB Helvethaica X 67 MedCond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87" fontId="9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 wrapText="1"/>
    </xf>
    <xf numFmtId="0" fontId="2" fillId="0" borderId="7" xfId="0" applyFont="1" applyBorder="1" applyAlignment="1">
      <alignment vertical="center"/>
    </xf>
    <xf numFmtId="0" fontId="0" fillId="0" borderId="8" xfId="0" applyBorder="1"/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5" xfId="0" applyBorder="1"/>
    <xf numFmtId="0" fontId="0" fillId="0" borderId="2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188" fontId="3" fillId="0" borderId="7" xfId="1" applyNumberFormat="1" applyFont="1" applyBorder="1" applyAlignment="1">
      <alignment vertical="center"/>
    </xf>
    <xf numFmtId="188" fontId="0" fillId="0" borderId="0" xfId="1" applyNumberFormat="1" applyFont="1"/>
    <xf numFmtId="188" fontId="3" fillId="0" borderId="8" xfId="1" applyNumberFormat="1" applyFont="1" applyBorder="1" applyAlignment="1">
      <alignment horizontal="right" vertical="center"/>
    </xf>
    <xf numFmtId="188" fontId="2" fillId="0" borderId="7" xfId="1" applyNumberFormat="1" applyFont="1" applyBorder="1" applyAlignment="1">
      <alignment vertical="center"/>
    </xf>
    <xf numFmtId="188" fontId="2" fillId="0" borderId="0" xfId="1" applyNumberFormat="1" applyFont="1" applyBorder="1" applyAlignment="1">
      <alignment vertical="center"/>
    </xf>
    <xf numFmtId="188" fontId="2" fillId="0" borderId="8" xfId="1" applyNumberFormat="1" applyFont="1" applyBorder="1" applyAlignment="1">
      <alignment horizontal="right" vertical="center"/>
    </xf>
    <xf numFmtId="188" fontId="2" fillId="0" borderId="0" xfId="1" applyNumberFormat="1" applyFont="1" applyAlignment="1">
      <alignment horizontal="right" vertical="center"/>
    </xf>
    <xf numFmtId="188" fontId="2" fillId="0" borderId="10" xfId="1" applyNumberFormat="1" applyFont="1" applyBorder="1" applyAlignment="1">
      <alignment horizontal="right" vertical="center"/>
    </xf>
    <xf numFmtId="188" fontId="2" fillId="0" borderId="8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vertical="center"/>
    </xf>
    <xf numFmtId="188" fontId="6" fillId="0" borderId="8" xfId="1" applyNumberFormat="1" applyFont="1" applyBorder="1" applyAlignment="1">
      <alignment horizontal="right" vertical="center"/>
    </xf>
    <xf numFmtId="188" fontId="4" fillId="0" borderId="7" xfId="1" applyNumberFormat="1" applyFont="1" applyBorder="1" applyAlignment="1">
      <alignment vertical="center"/>
    </xf>
    <xf numFmtId="188" fontId="0" fillId="0" borderId="0" xfId="1" applyNumberFormat="1" applyFont="1" applyBorder="1"/>
    <xf numFmtId="188" fontId="2" fillId="0" borderId="0" xfId="1" applyNumberFormat="1" applyFont="1" applyBorder="1" applyAlignment="1">
      <alignment horizontal="right" vertical="center"/>
    </xf>
    <xf numFmtId="188" fontId="2" fillId="0" borderId="15" xfId="1" applyNumberFormat="1" applyFont="1" applyBorder="1" applyAlignment="1">
      <alignment vertical="center"/>
    </xf>
    <xf numFmtId="188" fontId="7" fillId="0" borderId="7" xfId="1" applyNumberFormat="1" applyFont="1" applyBorder="1" applyAlignment="1">
      <alignment vertical="center"/>
    </xf>
    <xf numFmtId="188" fontId="7" fillId="0" borderId="0" xfId="1" applyNumberFormat="1" applyFont="1" applyBorder="1" applyAlignment="1">
      <alignment vertical="center"/>
    </xf>
    <xf numFmtId="188" fontId="7" fillId="0" borderId="8" xfId="1" applyNumberFormat="1" applyFont="1" applyBorder="1" applyAlignment="1">
      <alignment vertical="center"/>
    </xf>
    <xf numFmtId="188" fontId="0" fillId="0" borderId="0" xfId="1" applyNumberFormat="1" applyFont="1" applyBorder="1" applyAlignment="1"/>
    <xf numFmtId="188" fontId="10" fillId="0" borderId="9" xfId="1" applyNumberFormat="1" applyFont="1" applyBorder="1" applyAlignment="1">
      <alignment vertical="center"/>
    </xf>
    <xf numFmtId="188" fontId="2" fillId="0" borderId="4" xfId="1" applyNumberFormat="1" applyFont="1" applyBorder="1" applyAlignment="1">
      <alignment vertical="center"/>
    </xf>
    <xf numFmtId="188" fontId="2" fillId="0" borderId="5" xfId="1" applyNumberFormat="1" applyFont="1" applyBorder="1" applyAlignment="1">
      <alignment vertical="center"/>
    </xf>
    <xf numFmtId="188" fontId="2" fillId="0" borderId="16" xfId="1" applyNumberFormat="1" applyFont="1" applyBorder="1" applyAlignment="1">
      <alignment vertical="center"/>
    </xf>
    <xf numFmtId="188" fontId="5" fillId="0" borderId="10" xfId="1" applyNumberFormat="1" applyFont="1" applyBorder="1" applyAlignment="1">
      <alignment horizontal="right" vertical="center"/>
    </xf>
    <xf numFmtId="188" fontId="4" fillId="0" borderId="8" xfId="1" applyNumberFormat="1" applyFont="1" applyBorder="1" applyAlignment="1">
      <alignment vertical="center"/>
    </xf>
    <xf numFmtId="188" fontId="2" fillId="0" borderId="20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88" fontId="4" fillId="0" borderId="21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188" fontId="5" fillId="0" borderId="9" xfId="1" applyNumberFormat="1" applyFont="1" applyBorder="1" applyAlignment="1">
      <alignment horizontal="right" vertical="center"/>
    </xf>
    <xf numFmtId="188" fontId="6" fillId="0" borderId="0" xfId="1" applyNumberFormat="1" applyFont="1" applyAlignment="1">
      <alignment horizontal="right" vertical="center"/>
    </xf>
    <xf numFmtId="188" fontId="6" fillId="0" borderId="18" xfId="1" applyNumberFormat="1" applyFont="1" applyBorder="1" applyAlignment="1">
      <alignment horizontal="right" vertical="center"/>
    </xf>
    <xf numFmtId="188" fontId="2" fillId="0" borderId="17" xfId="1" applyNumberFormat="1" applyFont="1" applyBorder="1" applyAlignment="1">
      <alignment horizontal="right" vertical="center"/>
    </xf>
    <xf numFmtId="188" fontId="2" fillId="0" borderId="0" xfId="1" applyNumberFormat="1" applyFont="1" applyAlignment="1">
      <alignment vertical="center"/>
    </xf>
    <xf numFmtId="188" fontId="2" fillId="0" borderId="19" xfId="1" applyNumberFormat="1" applyFont="1" applyBorder="1" applyAlignment="1">
      <alignment horizontal="right" vertical="center"/>
    </xf>
    <xf numFmtId="188" fontId="8" fillId="0" borderId="12" xfId="1" applyNumberFormat="1" applyFont="1" applyBorder="1" applyAlignment="1">
      <alignment horizontal="right" vertical="center"/>
    </xf>
    <xf numFmtId="188" fontId="8" fillId="0" borderId="13" xfId="1" applyNumberFormat="1" applyFont="1" applyBorder="1" applyAlignment="1">
      <alignment horizontal="right" vertical="center"/>
    </xf>
    <xf numFmtId="188" fontId="0" fillId="0" borderId="0" xfId="0" applyNumberFormat="1"/>
    <xf numFmtId="0" fontId="10" fillId="2" borderId="7" xfId="0" applyFont="1" applyFill="1" applyBorder="1" applyAlignment="1">
      <alignment vertical="center"/>
    </xf>
    <xf numFmtId="188" fontId="5" fillId="2" borderId="5" xfId="1" applyNumberFormat="1" applyFont="1" applyFill="1" applyBorder="1" applyAlignment="1">
      <alignment vertical="center"/>
    </xf>
    <xf numFmtId="188" fontId="5" fillId="2" borderId="5" xfId="1" applyNumberFormat="1" applyFont="1" applyFill="1" applyBorder="1" applyAlignment="1">
      <alignment horizontal="right" vertical="center"/>
    </xf>
    <xf numFmtId="188" fontId="5" fillId="2" borderId="19" xfId="1" applyNumberFormat="1" applyFont="1" applyFill="1" applyBorder="1" applyAlignment="1">
      <alignment horizontal="right" vertical="center"/>
    </xf>
    <xf numFmtId="188" fontId="10" fillId="0" borderId="0" xfId="1" applyNumberFormat="1" applyFont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188" fontId="10" fillId="0" borderId="8" xfId="1" applyNumberFormat="1" applyFont="1" applyBorder="1" applyAlignment="1">
      <alignment horizontal="right" vertical="center"/>
    </xf>
    <xf numFmtId="188" fontId="11" fillId="0" borderId="18" xfId="1" applyNumberFormat="1" applyFont="1" applyBorder="1" applyAlignment="1">
      <alignment horizontal="right" vertical="center"/>
    </xf>
    <xf numFmtId="188" fontId="12" fillId="0" borderId="0" xfId="1" applyNumberFormat="1" applyFont="1" applyAlignment="1">
      <alignment horizontal="right" vertical="center"/>
    </xf>
    <xf numFmtId="0" fontId="1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88" fontId="1" fillId="0" borderId="7" xfId="1" applyNumberFormat="1" applyFont="1" applyBorder="1" applyAlignment="1">
      <alignment horizontal="center" vertical="center"/>
    </xf>
    <xf numFmtId="188" fontId="1" fillId="0" borderId="0" xfId="1" applyNumberFormat="1" applyFont="1" applyBorder="1" applyAlignment="1">
      <alignment horizontal="center" vertical="center"/>
    </xf>
    <xf numFmtId="188" fontId="1" fillId="0" borderId="11" xfId="1" applyNumberFormat="1" applyFont="1" applyBorder="1" applyAlignment="1">
      <alignment horizontal="center" vertical="center"/>
    </xf>
    <xf numFmtId="188" fontId="1" fillId="0" borderId="8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5</xdr:col>
      <xdr:colOff>77747</xdr:colOff>
      <xdr:row>33</xdr:row>
      <xdr:rowOff>127669</xdr:rowOff>
    </xdr:to>
    <xdr:sp macro="" textlink="">
      <xdr:nvSpPr>
        <xdr:cNvPr id="4" name="TextBox 11">
          <a:extLst>
            <a:ext uri="{FF2B5EF4-FFF2-40B4-BE49-F238E27FC236}">
              <a16:creationId xmlns:a16="http://schemas.microsoft.com/office/drawing/2014/main" id="{68071AFB-CBCD-41A1-AC3C-9C00E6DEA18C}"/>
            </a:ext>
          </a:extLst>
        </xdr:cNvPr>
        <xdr:cNvSpPr txBox="1"/>
      </xdr:nvSpPr>
      <xdr:spPr>
        <a:xfrm>
          <a:off x="0" y="6921500"/>
          <a:ext cx="5043447" cy="3054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หมายเหตุ</a:t>
          </a:r>
          <a:r>
            <a:rPr lang="th-TH" sz="1400" baseline="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 </a:t>
          </a:r>
          <a:r>
            <a:rPr lang="en-US" sz="1400" baseline="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:</a:t>
          </a:r>
          <a:r>
            <a:rPr lang="en-US" sz="140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  </a:t>
          </a:r>
          <a:r>
            <a:rPr lang="th-TH" sz="140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ไฟล์ข้อมูลนี้จัดทำโดย รศ.ดร.ณัฐชานนท์ โกมุทพุฒิพงศ์ เพื่อใช้ประกอบการบรรยายเท่านั้น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5</xdr:col>
      <xdr:colOff>69280</xdr:colOff>
      <xdr:row>32</xdr:row>
      <xdr:rowOff>51469</xdr:rowOff>
    </xdr:to>
    <xdr:sp macro="" textlink="">
      <xdr:nvSpPr>
        <xdr:cNvPr id="4" name="TextBox 11">
          <a:extLst>
            <a:ext uri="{FF2B5EF4-FFF2-40B4-BE49-F238E27FC236}">
              <a16:creationId xmlns:a16="http://schemas.microsoft.com/office/drawing/2014/main" id="{EC12B526-7C97-4B6F-8D36-60EFC7D25ECC}"/>
            </a:ext>
          </a:extLst>
        </xdr:cNvPr>
        <xdr:cNvSpPr txBox="1"/>
      </xdr:nvSpPr>
      <xdr:spPr>
        <a:xfrm>
          <a:off x="0" y="6625167"/>
          <a:ext cx="5043447" cy="3054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หมายเหตุ</a:t>
          </a:r>
          <a:r>
            <a:rPr lang="th-TH" sz="1400" baseline="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 </a:t>
          </a:r>
          <a:r>
            <a:rPr lang="en-US" sz="1400" baseline="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:</a:t>
          </a:r>
          <a:r>
            <a:rPr lang="en-US" sz="140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  </a:t>
          </a:r>
          <a:r>
            <a:rPr lang="th-TH" sz="140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ไฟล์ข้อมูลนี้จัดทำโดย รศ.ดร.ณัฐชานนท์ โกมุทพุฒิพงศ์ เพื่อใช้ประกอบการบรรยายเท่านั้น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154215</xdr:rowOff>
    </xdr:from>
    <xdr:to>
      <xdr:col>5</xdr:col>
      <xdr:colOff>90447</xdr:colOff>
      <xdr:row>33</xdr:row>
      <xdr:rowOff>24255</xdr:rowOff>
    </xdr:to>
    <xdr:sp macro="" textlink="">
      <xdr:nvSpPr>
        <xdr:cNvPr id="4" name="TextBox 11">
          <a:extLst>
            <a:ext uri="{FF2B5EF4-FFF2-40B4-BE49-F238E27FC236}">
              <a16:creationId xmlns:a16="http://schemas.microsoft.com/office/drawing/2014/main" id="{E90399B4-C275-46B7-8530-2F83CF08B5F0}"/>
            </a:ext>
          </a:extLst>
        </xdr:cNvPr>
        <xdr:cNvSpPr txBox="1"/>
      </xdr:nvSpPr>
      <xdr:spPr>
        <a:xfrm>
          <a:off x="0" y="6894286"/>
          <a:ext cx="5043447" cy="3054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หมายเหตุ</a:t>
          </a:r>
          <a:r>
            <a:rPr lang="th-TH" sz="1400" baseline="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 </a:t>
          </a:r>
          <a:r>
            <a:rPr lang="en-US" sz="1400" baseline="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:</a:t>
          </a:r>
          <a:r>
            <a:rPr lang="en-US" sz="140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  </a:t>
          </a:r>
          <a:r>
            <a:rPr lang="th-TH" sz="1400">
              <a:latin typeface="DB Helvethaica X 57 Cond" panose="02000506090000020004" pitchFamily="2" charset="-34"/>
              <a:cs typeface="DB Helvethaica X 57 Cond" panose="02000506090000020004" pitchFamily="2" charset="-34"/>
            </a:rPr>
            <a:t>ไฟล์ข้อมูลนี้จัดทำโดย รศ.ดร.ณัฐชานนท์ โกมุทพุฒิพงศ์ เพื่อใช้ประกอบการบรรยายเท่านั้น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="50" zoomScaleNormal="50" workbookViewId="0">
      <selection activeCell="A33" sqref="A33"/>
    </sheetView>
  </sheetViews>
  <sheetFormatPr defaultColWidth="8.83203125" defaultRowHeight="14" x14ac:dyDescent="0.3"/>
  <cols>
    <col min="1" max="1" width="11.9140625" customWidth="1"/>
    <col min="3" max="3" width="12.1640625" customWidth="1"/>
    <col min="5" max="5" width="23.33203125" customWidth="1"/>
    <col min="6" max="6" width="8.9140625" bestFit="1" customWidth="1"/>
    <col min="7" max="8" width="14.1640625" customWidth="1"/>
    <col min="9" max="9" width="9.08203125" bestFit="1" customWidth="1"/>
    <col min="13" max="13" width="14.25" customWidth="1"/>
  </cols>
  <sheetData>
    <row r="1" spans="1:14" ht="17" x14ac:dyDescent="0.3">
      <c r="A1" s="76"/>
      <c r="E1" s="77" t="s">
        <v>0</v>
      </c>
      <c r="F1" s="78"/>
      <c r="G1" s="79"/>
      <c r="H1" s="20"/>
      <c r="N1" s="1"/>
    </row>
    <row r="2" spans="1:14" ht="17.5" thickBot="1" x14ac:dyDescent="0.35">
      <c r="E2" s="80" t="s">
        <v>26</v>
      </c>
      <c r="F2" s="81"/>
      <c r="G2" s="83"/>
      <c r="H2" s="21"/>
      <c r="N2" s="1"/>
    </row>
    <row r="3" spans="1:14" ht="17" x14ac:dyDescent="0.3">
      <c r="E3" s="2" t="s">
        <v>1</v>
      </c>
      <c r="F3" s="17"/>
      <c r="G3" s="35"/>
      <c r="H3" s="16"/>
    </row>
    <row r="4" spans="1:14" ht="17" x14ac:dyDescent="0.3">
      <c r="E4" s="2" t="s">
        <v>2</v>
      </c>
      <c r="F4" s="17"/>
      <c r="G4" s="35"/>
      <c r="H4" s="16"/>
    </row>
    <row r="5" spans="1:14" ht="17" x14ac:dyDescent="0.3">
      <c r="E5" s="2" t="s">
        <v>3</v>
      </c>
      <c r="F5" s="17"/>
      <c r="G5" s="53"/>
      <c r="H5" s="16"/>
    </row>
    <row r="6" spans="1:14" ht="17" x14ac:dyDescent="0.3">
      <c r="E6" s="2" t="s">
        <v>4</v>
      </c>
      <c r="G6" s="32">
        <f>SUM(G3:G5)</f>
        <v>0</v>
      </c>
      <c r="H6" s="16"/>
      <c r="N6" s="1"/>
    </row>
    <row r="7" spans="1:14" ht="17" x14ac:dyDescent="0.3">
      <c r="A7" s="17"/>
      <c r="B7" s="17"/>
      <c r="C7" s="17"/>
      <c r="D7" s="17"/>
      <c r="E7" s="4" t="s">
        <v>34</v>
      </c>
      <c r="F7" s="54"/>
      <c r="G7" s="29"/>
      <c r="H7" s="5"/>
      <c r="I7" s="5"/>
      <c r="J7" s="17"/>
      <c r="K7" s="17"/>
      <c r="L7" s="17"/>
      <c r="M7" s="17"/>
      <c r="N7" s="1"/>
    </row>
    <row r="8" spans="1:14" ht="17.5" thickBot="1" x14ac:dyDescent="0.35">
      <c r="E8" s="4" t="s">
        <v>5</v>
      </c>
      <c r="G8" s="29">
        <f>C14</f>
        <v>0</v>
      </c>
      <c r="H8" s="5"/>
      <c r="N8" s="1"/>
    </row>
    <row r="9" spans="1:14" ht="17.5" thickBot="1" x14ac:dyDescent="0.35">
      <c r="E9" s="55" t="s">
        <v>6</v>
      </c>
      <c r="F9" s="18"/>
      <c r="G9" s="56">
        <f>SUM(G6:G8)</f>
        <v>0</v>
      </c>
      <c r="H9" s="22"/>
      <c r="N9" s="1"/>
    </row>
    <row r="10" spans="1:14" ht="14.5" thickBot="1" x14ac:dyDescent="0.35">
      <c r="K10" s="18"/>
      <c r="L10" s="18"/>
      <c r="M10" s="18"/>
      <c r="N10" s="1"/>
    </row>
    <row r="11" spans="1:14" ht="17" x14ac:dyDescent="0.3">
      <c r="A11" s="77" t="s">
        <v>7</v>
      </c>
      <c r="B11" s="78"/>
      <c r="C11" s="94"/>
      <c r="E11" s="77" t="s">
        <v>8</v>
      </c>
      <c r="F11" s="78"/>
      <c r="G11" s="79"/>
      <c r="H11" s="20"/>
      <c r="J11" s="3"/>
      <c r="K11" s="77" t="s">
        <v>7</v>
      </c>
      <c r="L11" s="78"/>
      <c r="M11" s="79"/>
      <c r="N11" s="1"/>
    </row>
    <row r="12" spans="1:14" ht="17.5" thickBot="1" x14ac:dyDescent="0.35">
      <c r="A12" s="80" t="s">
        <v>28</v>
      </c>
      <c r="B12" s="81"/>
      <c r="C12" s="82"/>
      <c r="E12" s="80" t="s">
        <v>26</v>
      </c>
      <c r="F12" s="81"/>
      <c r="G12" s="83"/>
      <c r="H12" s="23"/>
      <c r="J12" s="3"/>
      <c r="K12" s="80" t="s">
        <v>29</v>
      </c>
      <c r="L12" s="81"/>
      <c r="M12" s="83"/>
      <c r="N12" s="1"/>
    </row>
    <row r="13" spans="1:14" ht="17" x14ac:dyDescent="0.3">
      <c r="A13" s="87" t="s">
        <v>9</v>
      </c>
      <c r="B13" s="88"/>
      <c r="C13" s="95"/>
      <c r="E13" s="2" t="s">
        <v>10</v>
      </c>
      <c r="G13" s="32"/>
      <c r="H13" s="16"/>
      <c r="J13" s="3"/>
      <c r="K13" s="87" t="s">
        <v>9</v>
      </c>
      <c r="L13" s="88"/>
      <c r="M13" s="89"/>
      <c r="N13" s="1"/>
    </row>
    <row r="14" spans="1:14" ht="17.5" thickBot="1" x14ac:dyDescent="0.35">
      <c r="A14" s="27" t="s">
        <v>11</v>
      </c>
      <c r="B14" s="28"/>
      <c r="C14" s="29"/>
      <c r="E14" s="2" t="s">
        <v>12</v>
      </c>
      <c r="G14" s="32">
        <f>G13-G15</f>
        <v>0</v>
      </c>
      <c r="H14" s="16"/>
      <c r="J14" s="3"/>
      <c r="K14" s="39" t="s">
        <v>11</v>
      </c>
      <c r="L14" s="40"/>
      <c r="M14" s="52"/>
      <c r="N14" s="1"/>
    </row>
    <row r="15" spans="1:14" ht="17.5" thickBot="1" x14ac:dyDescent="0.35">
      <c r="A15" s="30" t="s">
        <v>13</v>
      </c>
      <c r="B15" s="31"/>
      <c r="C15" s="32">
        <f>C16-C14</f>
        <v>0</v>
      </c>
      <c r="E15" s="9" t="s">
        <v>14</v>
      </c>
      <c r="F15" s="24" t="s">
        <v>15</v>
      </c>
      <c r="G15" s="51"/>
      <c r="H15" s="24"/>
      <c r="J15" s="3"/>
      <c r="K15" s="30" t="s">
        <v>13</v>
      </c>
      <c r="L15" s="31"/>
      <c r="M15" s="32">
        <f>M16-M14</f>
        <v>0</v>
      </c>
      <c r="N15" s="1"/>
    </row>
    <row r="16" spans="1:14" ht="18" thickTop="1" thickBot="1" x14ac:dyDescent="0.35">
      <c r="A16" s="30"/>
      <c r="B16" s="33" t="s">
        <v>15</v>
      </c>
      <c r="C16" s="34"/>
      <c r="E16" s="26" t="s">
        <v>32</v>
      </c>
      <c r="F16" s="24"/>
      <c r="G16" s="73">
        <f>G17-G15</f>
        <v>0</v>
      </c>
      <c r="H16" s="24"/>
      <c r="J16" s="3"/>
      <c r="K16" s="30"/>
      <c r="L16" s="41" t="s">
        <v>15</v>
      </c>
      <c r="M16" s="34"/>
      <c r="N16" s="1"/>
    </row>
    <row r="17" spans="1:14" ht="18" thickTop="1" thickBot="1" x14ac:dyDescent="0.35">
      <c r="A17" s="30"/>
      <c r="B17" s="28"/>
      <c r="C17" s="35"/>
      <c r="E17" s="57" t="s">
        <v>33</v>
      </c>
      <c r="F17" s="14"/>
      <c r="G17" s="58"/>
      <c r="H17" s="24"/>
      <c r="J17" s="3"/>
      <c r="K17" s="30"/>
      <c r="L17" s="40"/>
      <c r="M17" s="42"/>
      <c r="N17" s="1"/>
    </row>
    <row r="18" spans="1:14" ht="17.5" thickBot="1" x14ac:dyDescent="0.35">
      <c r="A18" s="90" t="s">
        <v>16</v>
      </c>
      <c r="B18" s="91"/>
      <c r="C18" s="92"/>
      <c r="J18" s="3"/>
      <c r="K18" s="90" t="s">
        <v>16</v>
      </c>
      <c r="L18" s="91"/>
      <c r="M18" s="93"/>
      <c r="N18" s="1"/>
    </row>
    <row r="19" spans="1:14" ht="17" x14ac:dyDescent="0.3">
      <c r="A19" s="30" t="s">
        <v>18</v>
      </c>
      <c r="B19" s="28"/>
      <c r="C19" s="32"/>
      <c r="E19" s="77" t="s">
        <v>17</v>
      </c>
      <c r="F19" s="78"/>
      <c r="G19" s="78"/>
      <c r="H19" s="78"/>
      <c r="I19" s="94"/>
      <c r="J19" s="3"/>
      <c r="K19" s="30" t="s">
        <v>18</v>
      </c>
      <c r="L19" s="40"/>
      <c r="M19" s="32"/>
      <c r="N19" s="1"/>
    </row>
    <row r="20" spans="1:14" ht="17.5" thickBot="1" x14ac:dyDescent="0.35">
      <c r="A20" s="36" t="s">
        <v>19</v>
      </c>
      <c r="B20" s="37"/>
      <c r="C20" s="38"/>
      <c r="E20" s="84" t="s">
        <v>27</v>
      </c>
      <c r="F20" s="85"/>
      <c r="G20" s="85"/>
      <c r="H20" s="85"/>
      <c r="I20" s="86"/>
      <c r="J20" s="3"/>
      <c r="K20" s="43" t="s">
        <v>19</v>
      </c>
      <c r="L20" s="44"/>
      <c r="M20" s="45"/>
      <c r="N20" s="1"/>
    </row>
    <row r="21" spans="1:14" ht="17" x14ac:dyDescent="0.3">
      <c r="A21" s="36"/>
      <c r="B21" s="37"/>
      <c r="C21" s="38"/>
      <c r="D21" s="13"/>
      <c r="E21" s="2" t="s">
        <v>25</v>
      </c>
      <c r="F21" s="12" t="s">
        <v>19</v>
      </c>
      <c r="G21" s="12" t="s">
        <v>20</v>
      </c>
      <c r="H21" s="12" t="s">
        <v>30</v>
      </c>
      <c r="I21" s="25" t="s">
        <v>23</v>
      </c>
      <c r="J21" s="11"/>
      <c r="K21" s="43"/>
      <c r="L21" s="44"/>
      <c r="M21" s="45"/>
      <c r="N21" s="1"/>
    </row>
    <row r="22" spans="1:14" ht="17" x14ac:dyDescent="0.3">
      <c r="A22" s="36" t="s">
        <v>20</v>
      </c>
      <c r="B22" s="37"/>
      <c r="C22" s="38"/>
      <c r="D22" s="13"/>
      <c r="E22" s="10" t="s">
        <v>21</v>
      </c>
      <c r="F22" s="59">
        <f>C20</f>
        <v>0</v>
      </c>
      <c r="G22" s="59">
        <f>C22</f>
        <v>0</v>
      </c>
      <c r="H22" s="59">
        <f>C23</f>
        <v>0</v>
      </c>
      <c r="I22" s="60">
        <f>SUM(F22:H22)</f>
        <v>0</v>
      </c>
      <c r="J22" s="11"/>
      <c r="K22" s="43" t="s">
        <v>20</v>
      </c>
      <c r="L22" s="44"/>
      <c r="M22" s="45"/>
      <c r="N22" s="1"/>
    </row>
    <row r="23" spans="1:14" ht="17.5" thickBot="1" x14ac:dyDescent="0.35">
      <c r="A23" s="30" t="s">
        <v>31</v>
      </c>
      <c r="B23" s="31"/>
      <c r="C23" s="38">
        <f>C24-C19-C20-C22</f>
        <v>0</v>
      </c>
      <c r="E23" s="9" t="s">
        <v>22</v>
      </c>
      <c r="F23" s="59"/>
      <c r="G23" s="75"/>
      <c r="H23" s="75"/>
      <c r="I23" s="74">
        <f>SUM(F23:H23)</f>
        <v>0</v>
      </c>
      <c r="J23" s="3"/>
      <c r="K23" s="30" t="s">
        <v>31</v>
      </c>
      <c r="L23" s="46"/>
      <c r="M23" s="47">
        <f>M24-M19-M20-M22</f>
        <v>0</v>
      </c>
      <c r="N23" s="1"/>
    </row>
    <row r="24" spans="1:14" ht="17.5" thickBot="1" x14ac:dyDescent="0.35">
      <c r="A24" s="30"/>
      <c r="B24" s="33" t="s">
        <v>15</v>
      </c>
      <c r="C24" s="34">
        <f>C16</f>
        <v>0</v>
      </c>
      <c r="E24" s="26" t="s">
        <v>32</v>
      </c>
      <c r="F24" s="59"/>
      <c r="G24" s="71"/>
      <c r="H24" s="71">
        <f>G1-G24</f>
        <v>0</v>
      </c>
      <c r="I24" s="72">
        <f>SUM(F24:H24)</f>
        <v>0</v>
      </c>
      <c r="J24" s="3"/>
      <c r="K24" s="30"/>
      <c r="L24" s="41" t="s">
        <v>15</v>
      </c>
      <c r="M24" s="34">
        <f>M16</f>
        <v>0</v>
      </c>
      <c r="N24" s="1"/>
    </row>
    <row r="25" spans="1:14" ht="18" thickTop="1" thickBot="1" x14ac:dyDescent="0.35">
      <c r="A25" s="6"/>
      <c r="B25" s="7"/>
      <c r="C25" s="8"/>
      <c r="E25" s="67" t="s">
        <v>30</v>
      </c>
      <c r="F25" s="68">
        <f>F28-F22</f>
        <v>0</v>
      </c>
      <c r="G25" s="69"/>
      <c r="H25" s="69">
        <f>H28-H22-H23-H24-H27</f>
        <v>0</v>
      </c>
      <c r="I25" s="70">
        <f>SUM(F25:H25)</f>
        <v>0</v>
      </c>
      <c r="J25" s="3"/>
      <c r="K25" s="48"/>
      <c r="L25" s="49"/>
      <c r="M25" s="50"/>
      <c r="N25" s="1"/>
    </row>
    <row r="26" spans="1:14" ht="17" x14ac:dyDescent="0.3">
      <c r="E26" s="2" t="s">
        <v>23</v>
      </c>
      <c r="F26" s="33">
        <f>SUM(F22:F25)</f>
        <v>0</v>
      </c>
      <c r="G26" s="33">
        <f>SUM(G22:G25)</f>
        <v>0</v>
      </c>
      <c r="H26" s="33">
        <f>SUM(H22:H25)</f>
        <v>0</v>
      </c>
      <c r="I26" s="61">
        <f>SUM(I22:I25)</f>
        <v>0</v>
      </c>
      <c r="J26" s="66">
        <f>(F26+G26+H26)-I26</f>
        <v>0</v>
      </c>
      <c r="K26" s="19"/>
      <c r="L26" s="19"/>
      <c r="M26" s="19"/>
      <c r="N26" s="1"/>
    </row>
    <row r="27" spans="1:14" ht="17.5" thickBot="1" x14ac:dyDescent="0.35">
      <c r="E27" s="2" t="s">
        <v>35</v>
      </c>
      <c r="F27" s="62"/>
      <c r="G27" s="33"/>
      <c r="H27" s="33"/>
      <c r="I27" s="63">
        <f>SUM(F27:H27)</f>
        <v>0</v>
      </c>
      <c r="J27" s="16"/>
      <c r="N27" s="1"/>
    </row>
    <row r="28" spans="1:14" ht="17.5" thickBot="1" x14ac:dyDescent="0.35">
      <c r="E28" s="15" t="s">
        <v>24</v>
      </c>
      <c r="F28" s="64">
        <f>M20</f>
        <v>0</v>
      </c>
      <c r="G28" s="64">
        <f>M22</f>
        <v>0</v>
      </c>
      <c r="H28" s="64">
        <f>M23</f>
        <v>0</v>
      </c>
      <c r="I28" s="65">
        <f>SUM(F28:H28)</f>
        <v>0</v>
      </c>
      <c r="J28" s="66">
        <f>I28-(I26+I27)</f>
        <v>0</v>
      </c>
      <c r="N28" s="1"/>
    </row>
    <row r="29" spans="1:14" x14ac:dyDescent="0.3">
      <c r="F29" s="66">
        <f>F28-(F26+F27)</f>
        <v>0</v>
      </c>
      <c r="G29" s="66">
        <f>G28-(G26+G27)</f>
        <v>0</v>
      </c>
      <c r="H29" s="66">
        <f t="shared" ref="H29:I29" si="0">H28-(H26+H27)</f>
        <v>0</v>
      </c>
      <c r="I29" s="66">
        <f t="shared" si="0"/>
        <v>0</v>
      </c>
    </row>
    <row r="30" spans="1:14" x14ac:dyDescent="0.3">
      <c r="G30" s="66"/>
      <c r="H30" s="66"/>
      <c r="I30" s="66"/>
    </row>
  </sheetData>
  <mergeCells count="14">
    <mergeCell ref="E1:G1"/>
    <mergeCell ref="E2:G2"/>
    <mergeCell ref="A11:C11"/>
    <mergeCell ref="E11:G11"/>
    <mergeCell ref="A13:C13"/>
    <mergeCell ref="K11:M11"/>
    <mergeCell ref="A12:C12"/>
    <mergeCell ref="E12:G12"/>
    <mergeCell ref="K12:M12"/>
    <mergeCell ref="E20:I20"/>
    <mergeCell ref="K13:M13"/>
    <mergeCell ref="A18:C18"/>
    <mergeCell ref="K18:M18"/>
    <mergeCell ref="E19:I19"/>
  </mergeCells>
  <pageMargins left="0.70866141732283472" right="0.70866141732283472" top="0.74803149606299213" bottom="0.74803149606299213" header="0.31496062992125984" footer="0.31496062992125984"/>
  <pageSetup scale="7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showGridLines="0" zoomScale="50" zoomScaleNormal="50" workbookViewId="0">
      <selection activeCell="M30" sqref="M30"/>
    </sheetView>
  </sheetViews>
  <sheetFormatPr defaultColWidth="8.83203125" defaultRowHeight="14" x14ac:dyDescent="0.3"/>
  <cols>
    <col min="1" max="1" width="11.9140625" customWidth="1"/>
    <col min="3" max="3" width="12.1640625" customWidth="1"/>
    <col min="5" max="5" width="23.33203125" customWidth="1"/>
    <col min="6" max="6" width="8.9140625" bestFit="1" customWidth="1"/>
    <col min="7" max="8" width="14.1640625" customWidth="1"/>
    <col min="9" max="9" width="9.08203125" bestFit="1" customWidth="1"/>
    <col min="13" max="13" width="14.25" customWidth="1"/>
  </cols>
  <sheetData>
    <row r="1" spans="1:14" ht="17" x14ac:dyDescent="0.3">
      <c r="A1" s="76" t="s">
        <v>36</v>
      </c>
      <c r="E1" s="77" t="s">
        <v>0</v>
      </c>
      <c r="F1" s="78"/>
      <c r="G1" s="79"/>
      <c r="H1" s="20"/>
      <c r="N1" s="1"/>
    </row>
    <row r="2" spans="1:14" ht="17.5" thickBot="1" x14ac:dyDescent="0.35">
      <c r="E2" s="80" t="s">
        <v>26</v>
      </c>
      <c r="F2" s="81"/>
      <c r="G2" s="83"/>
      <c r="H2" s="21"/>
      <c r="N2" s="1"/>
    </row>
    <row r="3" spans="1:14" ht="17" x14ac:dyDescent="0.3">
      <c r="E3" s="2" t="s">
        <v>1</v>
      </c>
      <c r="F3" s="17"/>
      <c r="G3" s="35">
        <v>38800</v>
      </c>
      <c r="H3" s="16"/>
    </row>
    <row r="4" spans="1:14" ht="17" x14ac:dyDescent="0.3">
      <c r="E4" s="2" t="s">
        <v>2</v>
      </c>
      <c r="F4" s="17"/>
      <c r="G4" s="35">
        <v>-65399</v>
      </c>
      <c r="H4" s="16"/>
    </row>
    <row r="5" spans="1:14" ht="17" x14ac:dyDescent="0.3">
      <c r="E5" s="2" t="s">
        <v>3</v>
      </c>
      <c r="F5" s="17"/>
      <c r="G5" s="53">
        <v>-3238</v>
      </c>
      <c r="H5" s="16"/>
    </row>
    <row r="6" spans="1:14" ht="17" x14ac:dyDescent="0.3">
      <c r="E6" s="2" t="s">
        <v>4</v>
      </c>
      <c r="G6" s="32">
        <f>SUM(G3:G5)</f>
        <v>-29837</v>
      </c>
      <c r="H6" s="16"/>
      <c r="N6" s="1"/>
    </row>
    <row r="7" spans="1:14" ht="17" x14ac:dyDescent="0.3">
      <c r="A7" s="17"/>
      <c r="B7" s="17"/>
      <c r="C7" s="17"/>
      <c r="D7" s="17"/>
      <c r="E7" s="4" t="s">
        <v>34</v>
      </c>
      <c r="F7" s="54"/>
      <c r="G7" s="29">
        <v>1431</v>
      </c>
      <c r="H7" s="5"/>
      <c r="I7" s="5"/>
      <c r="J7" s="17"/>
      <c r="K7" s="17"/>
      <c r="L7" s="17"/>
      <c r="M7" s="17"/>
      <c r="N7" s="1"/>
    </row>
    <row r="8" spans="1:14" ht="17.5" thickBot="1" x14ac:dyDescent="0.35">
      <c r="E8" s="4" t="s">
        <v>5</v>
      </c>
      <c r="G8" s="29">
        <f>C14</f>
        <v>64399</v>
      </c>
      <c r="H8" s="5"/>
      <c r="N8" s="1"/>
    </row>
    <row r="9" spans="1:14" ht="17.5" thickBot="1" x14ac:dyDescent="0.35">
      <c r="E9" s="55" t="s">
        <v>6</v>
      </c>
      <c r="F9" s="18"/>
      <c r="G9" s="56">
        <f>SUM(G6:G8)</f>
        <v>35993</v>
      </c>
      <c r="H9" s="22"/>
      <c r="N9" s="1"/>
    </row>
    <row r="10" spans="1:14" ht="14.5" thickBot="1" x14ac:dyDescent="0.35">
      <c r="K10" s="18"/>
      <c r="L10" s="18"/>
      <c r="M10" s="18"/>
      <c r="N10" s="1"/>
    </row>
    <row r="11" spans="1:14" ht="17" x14ac:dyDescent="0.3">
      <c r="A11" s="77" t="s">
        <v>7</v>
      </c>
      <c r="B11" s="78"/>
      <c r="C11" s="94"/>
      <c r="E11" s="77" t="s">
        <v>8</v>
      </c>
      <c r="F11" s="78"/>
      <c r="G11" s="79"/>
      <c r="H11" s="20"/>
      <c r="J11" s="3"/>
      <c r="K11" s="77" t="s">
        <v>7</v>
      </c>
      <c r="L11" s="78"/>
      <c r="M11" s="79"/>
      <c r="N11" s="1"/>
    </row>
    <row r="12" spans="1:14" ht="17.5" thickBot="1" x14ac:dyDescent="0.35">
      <c r="A12" s="80" t="s">
        <v>28</v>
      </c>
      <c r="B12" s="81"/>
      <c r="C12" s="82"/>
      <c r="E12" s="80" t="s">
        <v>26</v>
      </c>
      <c r="F12" s="81"/>
      <c r="G12" s="83"/>
      <c r="H12" s="23"/>
      <c r="J12" s="3"/>
      <c r="K12" s="80" t="s">
        <v>29</v>
      </c>
      <c r="L12" s="81"/>
      <c r="M12" s="83"/>
      <c r="N12" s="1"/>
    </row>
    <row r="13" spans="1:14" ht="17" x14ac:dyDescent="0.3">
      <c r="A13" s="87" t="s">
        <v>9</v>
      </c>
      <c r="B13" s="88"/>
      <c r="C13" s="95"/>
      <c r="E13" s="2" t="s">
        <v>10</v>
      </c>
      <c r="G13" s="32">
        <f>530112+10594</f>
        <v>540706</v>
      </c>
      <c r="H13" s="16"/>
      <c r="J13" s="3"/>
      <c r="K13" s="87" t="s">
        <v>9</v>
      </c>
      <c r="L13" s="88"/>
      <c r="M13" s="89"/>
      <c r="N13" s="1"/>
    </row>
    <row r="14" spans="1:14" ht="17.5" thickBot="1" x14ac:dyDescent="0.35">
      <c r="A14" s="27" t="s">
        <v>11</v>
      </c>
      <c r="B14" s="28"/>
      <c r="C14" s="29">
        <v>64399</v>
      </c>
      <c r="E14" s="2" t="s">
        <v>12</v>
      </c>
      <c r="G14" s="32">
        <f>G13-G15</f>
        <v>485970</v>
      </c>
      <c r="H14" s="16"/>
      <c r="J14" s="3"/>
      <c r="K14" s="39" t="s">
        <v>11</v>
      </c>
      <c r="L14" s="40"/>
      <c r="M14" s="52">
        <v>35993</v>
      </c>
      <c r="N14" s="1"/>
    </row>
    <row r="15" spans="1:14" ht="17.5" thickBot="1" x14ac:dyDescent="0.35">
      <c r="A15" s="30" t="s">
        <v>13</v>
      </c>
      <c r="B15" s="31"/>
      <c r="C15" s="32">
        <f>C16-C14</f>
        <v>684982</v>
      </c>
      <c r="E15" s="9" t="s">
        <v>14</v>
      </c>
      <c r="F15" s="24" t="s">
        <v>15</v>
      </c>
      <c r="G15" s="51">
        <v>54736</v>
      </c>
      <c r="H15" s="24"/>
      <c r="J15" s="3"/>
      <c r="K15" s="30" t="s">
        <v>13</v>
      </c>
      <c r="L15" s="31"/>
      <c r="M15" s="32">
        <f>M16-M14</f>
        <v>825108</v>
      </c>
      <c r="N15" s="1"/>
    </row>
    <row r="16" spans="1:14" ht="18" thickTop="1" thickBot="1" x14ac:dyDescent="0.35">
      <c r="A16" s="30"/>
      <c r="B16" s="33" t="s">
        <v>15</v>
      </c>
      <c r="C16" s="34">
        <v>749381</v>
      </c>
      <c r="E16" s="26" t="s">
        <v>32</v>
      </c>
      <c r="F16" s="24"/>
      <c r="G16" s="73">
        <f>G17-G15</f>
        <v>21634</v>
      </c>
      <c r="H16" s="24"/>
      <c r="J16" s="3"/>
      <c r="K16" s="30"/>
      <c r="L16" s="41" t="s">
        <v>15</v>
      </c>
      <c r="M16" s="34">
        <v>861101</v>
      </c>
      <c r="N16" s="1"/>
    </row>
    <row r="17" spans="1:14" ht="18" thickTop="1" thickBot="1" x14ac:dyDescent="0.35">
      <c r="A17" s="30"/>
      <c r="B17" s="28"/>
      <c r="C17" s="35"/>
      <c r="E17" s="57" t="s">
        <v>33</v>
      </c>
      <c r="F17" s="14"/>
      <c r="G17" s="58">
        <v>76370</v>
      </c>
      <c r="H17" s="24"/>
      <c r="J17" s="3"/>
      <c r="K17" s="30"/>
      <c r="L17" s="40"/>
      <c r="M17" s="42"/>
      <c r="N17" s="1"/>
    </row>
    <row r="18" spans="1:14" ht="17.5" thickBot="1" x14ac:dyDescent="0.35">
      <c r="A18" s="90" t="s">
        <v>16</v>
      </c>
      <c r="B18" s="91"/>
      <c r="C18" s="92"/>
      <c r="J18" s="3"/>
      <c r="K18" s="90" t="s">
        <v>16</v>
      </c>
      <c r="L18" s="91"/>
      <c r="M18" s="93"/>
      <c r="N18" s="1"/>
    </row>
    <row r="19" spans="1:14" ht="17" x14ac:dyDescent="0.3">
      <c r="A19" s="30" t="s">
        <v>18</v>
      </c>
      <c r="B19" s="28"/>
      <c r="C19" s="32">
        <v>353255</v>
      </c>
      <c r="E19" s="77" t="s">
        <v>17</v>
      </c>
      <c r="F19" s="78"/>
      <c r="G19" s="78"/>
      <c r="H19" s="78"/>
      <c r="I19" s="94"/>
      <c r="J19" s="3"/>
      <c r="K19" s="30" t="s">
        <v>18</v>
      </c>
      <c r="L19" s="40"/>
      <c r="M19" s="32">
        <v>411093</v>
      </c>
      <c r="N19" s="1"/>
    </row>
    <row r="20" spans="1:14" ht="17.5" thickBot="1" x14ac:dyDescent="0.35">
      <c r="A20" s="36" t="s">
        <v>19</v>
      </c>
      <c r="B20" s="37"/>
      <c r="C20" s="38">
        <f>1200+4252</f>
        <v>5452</v>
      </c>
      <c r="E20" s="84" t="s">
        <v>27</v>
      </c>
      <c r="F20" s="85"/>
      <c r="G20" s="85"/>
      <c r="H20" s="85"/>
      <c r="I20" s="86"/>
      <c r="J20" s="3"/>
      <c r="K20" s="43" t="s">
        <v>19</v>
      </c>
      <c r="L20" s="44"/>
      <c r="M20" s="45">
        <f>1200+3467</f>
        <v>4667</v>
      </c>
      <c r="N20" s="1"/>
    </row>
    <row r="21" spans="1:14" ht="17" x14ac:dyDescent="0.3">
      <c r="A21" s="36"/>
      <c r="B21" s="37"/>
      <c r="C21" s="38"/>
      <c r="D21" s="13"/>
      <c r="E21" s="2" t="s">
        <v>25</v>
      </c>
      <c r="F21" s="12" t="s">
        <v>19</v>
      </c>
      <c r="G21" s="12" t="s">
        <v>20</v>
      </c>
      <c r="H21" s="12" t="s">
        <v>30</v>
      </c>
      <c r="I21" s="25" t="s">
        <v>23</v>
      </c>
      <c r="J21" s="11"/>
      <c r="K21" s="43"/>
      <c r="L21" s="44"/>
      <c r="M21" s="45"/>
      <c r="N21" s="1"/>
    </row>
    <row r="22" spans="1:14" ht="17" x14ac:dyDescent="0.3">
      <c r="A22" s="36" t="s">
        <v>20</v>
      </c>
      <c r="B22" s="37"/>
      <c r="C22" s="38">
        <f>160+10516+321097</f>
        <v>331773</v>
      </c>
      <c r="D22" s="13"/>
      <c r="E22" s="10" t="s">
        <v>21</v>
      </c>
      <c r="F22" s="59">
        <f>C20</f>
        <v>5452</v>
      </c>
      <c r="G22" s="59">
        <f>C22</f>
        <v>331773</v>
      </c>
      <c r="H22" s="59">
        <f>C23</f>
        <v>58901</v>
      </c>
      <c r="I22" s="60">
        <f>SUM(F22:H22)</f>
        <v>396126</v>
      </c>
      <c r="J22" s="11"/>
      <c r="K22" s="43" t="s">
        <v>20</v>
      </c>
      <c r="L22" s="44"/>
      <c r="M22" s="45">
        <f>160+10516+348558</f>
        <v>359234</v>
      </c>
      <c r="N22" s="1"/>
    </row>
    <row r="23" spans="1:14" ht="17.5" thickBot="1" x14ac:dyDescent="0.35">
      <c r="A23" s="30" t="s">
        <v>31</v>
      </c>
      <c r="B23" s="31"/>
      <c r="C23" s="38">
        <f>C24-C19-C20-C22</f>
        <v>58901</v>
      </c>
      <c r="E23" s="9" t="s">
        <v>22</v>
      </c>
      <c r="F23" s="59"/>
      <c r="G23" s="75">
        <v>47174</v>
      </c>
      <c r="H23" s="75">
        <v>7562</v>
      </c>
      <c r="I23" s="74">
        <f>SUM(F23:H23)</f>
        <v>54736</v>
      </c>
      <c r="J23" s="3"/>
      <c r="K23" s="30" t="s">
        <v>31</v>
      </c>
      <c r="L23" s="46"/>
      <c r="M23" s="47">
        <f>M24-M19-M20-M22</f>
        <v>86107</v>
      </c>
      <c r="N23" s="1"/>
    </row>
    <row r="24" spans="1:14" ht="17.5" thickBot="1" x14ac:dyDescent="0.35">
      <c r="A24" s="30"/>
      <c r="B24" s="33" t="s">
        <v>15</v>
      </c>
      <c r="C24" s="34">
        <f>C16</f>
        <v>749381</v>
      </c>
      <c r="E24" s="26" t="s">
        <v>32</v>
      </c>
      <c r="F24" s="59"/>
      <c r="G24" s="71">
        <v>685</v>
      </c>
      <c r="H24" s="71">
        <f>G16-G24</f>
        <v>20949</v>
      </c>
      <c r="I24" s="72">
        <f>SUM(F24:H24)</f>
        <v>21634</v>
      </c>
      <c r="J24" s="3"/>
      <c r="K24" s="30"/>
      <c r="L24" s="41" t="s">
        <v>15</v>
      </c>
      <c r="M24" s="34">
        <f>M16</f>
        <v>861101</v>
      </c>
      <c r="N24" s="1"/>
    </row>
    <row r="25" spans="1:14" ht="18" thickTop="1" thickBot="1" x14ac:dyDescent="0.35">
      <c r="A25" s="6"/>
      <c r="B25" s="7"/>
      <c r="C25" s="8"/>
      <c r="E25" s="67" t="s">
        <v>30</v>
      </c>
      <c r="F25" s="68">
        <f>F28-F22</f>
        <v>-785</v>
      </c>
      <c r="G25" s="69"/>
      <c r="H25" s="69">
        <f>H28-H22-H23-H24-H27</f>
        <v>2414</v>
      </c>
      <c r="I25" s="70">
        <f>SUM(F25:H25)</f>
        <v>1629</v>
      </c>
      <c r="J25" s="3"/>
      <c r="K25" s="48"/>
      <c r="L25" s="49"/>
      <c r="M25" s="50"/>
      <c r="N25" s="1"/>
    </row>
    <row r="26" spans="1:14" ht="17" x14ac:dyDescent="0.3">
      <c r="E26" s="2" t="s">
        <v>23</v>
      </c>
      <c r="F26" s="33">
        <f>SUM(F22:F25)</f>
        <v>4667</v>
      </c>
      <c r="G26" s="33">
        <f>SUM(G22:G25)</f>
        <v>379632</v>
      </c>
      <c r="H26" s="33">
        <f>SUM(H22:H25)</f>
        <v>89826</v>
      </c>
      <c r="I26" s="61">
        <f>SUM(I22:I25)</f>
        <v>474125</v>
      </c>
      <c r="J26" s="66">
        <f>(F26+G26+H26)-I26</f>
        <v>0</v>
      </c>
      <c r="K26" s="19"/>
      <c r="L26" s="19"/>
      <c r="M26" s="19"/>
      <c r="N26" s="1"/>
    </row>
    <row r="27" spans="1:14" ht="17.5" thickBot="1" x14ac:dyDescent="0.35">
      <c r="E27" s="2" t="s">
        <v>35</v>
      </c>
      <c r="F27" s="62"/>
      <c r="G27" s="33">
        <v>-20398</v>
      </c>
      <c r="H27" s="33">
        <v>-3719</v>
      </c>
      <c r="I27" s="63">
        <f>SUM(F27:H27)</f>
        <v>-24117</v>
      </c>
      <c r="J27" s="16"/>
      <c r="N27" s="1"/>
    </row>
    <row r="28" spans="1:14" ht="17.5" thickBot="1" x14ac:dyDescent="0.35">
      <c r="E28" s="15" t="s">
        <v>24</v>
      </c>
      <c r="F28" s="64">
        <f>M20</f>
        <v>4667</v>
      </c>
      <c r="G28" s="64">
        <f>M22</f>
        <v>359234</v>
      </c>
      <c r="H28" s="64">
        <f>M23</f>
        <v>86107</v>
      </c>
      <c r="I28" s="65">
        <f>SUM(F28:H28)</f>
        <v>450008</v>
      </c>
      <c r="J28" s="66">
        <f>I28-(I26+I27)</f>
        <v>0</v>
      </c>
      <c r="N28" s="1"/>
    </row>
    <row r="29" spans="1:14" x14ac:dyDescent="0.3">
      <c r="F29" s="66">
        <f>F28-(F26+F27)</f>
        <v>0</v>
      </c>
      <c r="G29" s="66">
        <f>G28-(G26+G27)</f>
        <v>0</v>
      </c>
      <c r="H29" s="66">
        <f t="shared" ref="H29:I29" si="0">H28-(H26+H27)</f>
        <v>0</v>
      </c>
      <c r="I29" s="66">
        <f t="shared" si="0"/>
        <v>0</v>
      </c>
    </row>
    <row r="30" spans="1:14" x14ac:dyDescent="0.3">
      <c r="G30" s="66"/>
      <c r="H30" s="66"/>
      <c r="I30" s="66"/>
    </row>
    <row r="32" spans="1:14" ht="20" x14ac:dyDescent="0.3">
      <c r="A32" s="96"/>
    </row>
  </sheetData>
  <mergeCells count="14">
    <mergeCell ref="K11:M11"/>
    <mergeCell ref="A12:C12"/>
    <mergeCell ref="E12:G12"/>
    <mergeCell ref="K12:M12"/>
    <mergeCell ref="E20:I20"/>
    <mergeCell ref="K13:M13"/>
    <mergeCell ref="A18:C18"/>
    <mergeCell ref="K18:M18"/>
    <mergeCell ref="E19:I19"/>
    <mergeCell ref="E1:G1"/>
    <mergeCell ref="E2:G2"/>
    <mergeCell ref="A11:C11"/>
    <mergeCell ref="E11:G11"/>
    <mergeCell ref="A13:C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0A81-4F96-4BF8-A41E-915312C877C1}">
  <dimension ref="A1:N35"/>
  <sheetViews>
    <sheetView showGridLines="0" zoomScale="60" zoomScaleNormal="60" workbookViewId="0">
      <selection activeCell="E39" sqref="E39"/>
    </sheetView>
  </sheetViews>
  <sheetFormatPr defaultColWidth="8.83203125" defaultRowHeight="14" x14ac:dyDescent="0.3"/>
  <cols>
    <col min="1" max="1" width="11.9140625" customWidth="1"/>
    <col min="3" max="3" width="12.1640625" customWidth="1"/>
    <col min="5" max="5" width="23.33203125" customWidth="1"/>
    <col min="6" max="6" width="8.9140625" bestFit="1" customWidth="1"/>
    <col min="7" max="8" width="14.1640625" customWidth="1"/>
    <col min="9" max="9" width="9.08203125" bestFit="1" customWidth="1"/>
    <col min="13" max="13" width="14.25" customWidth="1"/>
  </cols>
  <sheetData>
    <row r="1" spans="1:14" ht="17" x14ac:dyDescent="0.3">
      <c r="A1" s="76" t="s">
        <v>39</v>
      </c>
      <c r="E1" s="77" t="s">
        <v>0</v>
      </c>
      <c r="F1" s="78"/>
      <c r="G1" s="79"/>
      <c r="H1" s="20"/>
      <c r="N1" s="1"/>
    </row>
    <row r="2" spans="1:14" ht="17.5" thickBot="1" x14ac:dyDescent="0.35">
      <c r="E2" s="80" t="s">
        <v>37</v>
      </c>
      <c r="F2" s="81"/>
      <c r="G2" s="83"/>
      <c r="H2" s="21"/>
      <c r="N2" s="1"/>
    </row>
    <row r="3" spans="1:14" ht="17" x14ac:dyDescent="0.3">
      <c r="E3" s="2" t="s">
        <v>1</v>
      </c>
      <c r="F3" s="17"/>
      <c r="G3" s="35">
        <v>29719</v>
      </c>
      <c r="H3" s="16"/>
    </row>
    <row r="4" spans="1:14" ht="17" x14ac:dyDescent="0.3">
      <c r="E4" s="2" t="s">
        <v>2</v>
      </c>
      <c r="F4" s="17"/>
      <c r="G4" s="35">
        <v>-32947</v>
      </c>
      <c r="H4" s="16"/>
    </row>
    <row r="5" spans="1:14" ht="17" x14ac:dyDescent="0.3">
      <c r="E5" s="2" t="s">
        <v>3</v>
      </c>
      <c r="F5" s="17"/>
      <c r="G5" s="53">
        <v>24399</v>
      </c>
      <c r="H5" s="16"/>
    </row>
    <row r="6" spans="1:14" ht="17" x14ac:dyDescent="0.3">
      <c r="E6" s="2" t="s">
        <v>4</v>
      </c>
      <c r="G6" s="32">
        <f>SUM(G3:G5)</f>
        <v>21171</v>
      </c>
      <c r="H6" s="16"/>
      <c r="N6" s="1"/>
    </row>
    <row r="7" spans="1:14" ht="17" x14ac:dyDescent="0.3">
      <c r="A7" s="17"/>
      <c r="B7" s="17"/>
      <c r="C7" s="17"/>
      <c r="D7" s="17"/>
      <c r="E7" s="4" t="s">
        <v>34</v>
      </c>
      <c r="F7" s="54"/>
      <c r="G7" s="29">
        <v>366</v>
      </c>
      <c r="H7" s="5"/>
      <c r="I7" s="5"/>
      <c r="J7" s="17"/>
      <c r="K7" s="17"/>
      <c r="L7" s="17"/>
      <c r="M7" s="17"/>
      <c r="N7" s="1"/>
    </row>
    <row r="8" spans="1:14" ht="17.5" thickBot="1" x14ac:dyDescent="0.35">
      <c r="E8" s="4" t="s">
        <v>5</v>
      </c>
      <c r="G8" s="29">
        <f>C14</f>
        <v>35993</v>
      </c>
      <c r="H8" s="5"/>
      <c r="N8" s="1"/>
    </row>
    <row r="9" spans="1:14" ht="17.5" thickBot="1" x14ac:dyDescent="0.35">
      <c r="E9" s="55" t="s">
        <v>6</v>
      </c>
      <c r="F9" s="18"/>
      <c r="G9" s="56">
        <f>SUM(G6:G8)</f>
        <v>57530</v>
      </c>
      <c r="H9" s="22"/>
      <c r="N9" s="1"/>
    </row>
    <row r="10" spans="1:14" ht="14.5" thickBot="1" x14ac:dyDescent="0.35">
      <c r="K10" s="18"/>
      <c r="L10" s="18"/>
      <c r="M10" s="18"/>
      <c r="N10" s="1"/>
    </row>
    <row r="11" spans="1:14" ht="17" x14ac:dyDescent="0.3">
      <c r="A11" s="77" t="s">
        <v>7</v>
      </c>
      <c r="B11" s="78"/>
      <c r="C11" s="94"/>
      <c r="E11" s="77" t="s">
        <v>8</v>
      </c>
      <c r="F11" s="78"/>
      <c r="G11" s="79"/>
      <c r="H11" s="20"/>
      <c r="J11" s="3"/>
      <c r="K11" s="77" t="s">
        <v>7</v>
      </c>
      <c r="L11" s="78"/>
      <c r="M11" s="79"/>
      <c r="N11" s="1"/>
    </row>
    <row r="12" spans="1:14" ht="17.5" thickBot="1" x14ac:dyDescent="0.35">
      <c r="A12" s="80" t="s">
        <v>29</v>
      </c>
      <c r="B12" s="81"/>
      <c r="C12" s="82"/>
      <c r="E12" s="80" t="s">
        <v>37</v>
      </c>
      <c r="F12" s="81"/>
      <c r="G12" s="83"/>
      <c r="H12" s="23"/>
      <c r="J12" s="3"/>
      <c r="K12" s="80" t="s">
        <v>29</v>
      </c>
      <c r="L12" s="81"/>
      <c r="M12" s="83"/>
      <c r="N12" s="1"/>
    </row>
    <row r="13" spans="1:14" ht="17" x14ac:dyDescent="0.3">
      <c r="A13" s="87" t="s">
        <v>9</v>
      </c>
      <c r="B13" s="88"/>
      <c r="C13" s="95"/>
      <c r="E13" s="2" t="s">
        <v>10</v>
      </c>
      <c r="G13" s="32">
        <f>569609+12683</f>
        <v>582292</v>
      </c>
      <c r="H13" s="16"/>
      <c r="J13" s="3"/>
      <c r="K13" s="87" t="s">
        <v>9</v>
      </c>
      <c r="L13" s="88"/>
      <c r="M13" s="89"/>
      <c r="N13" s="1"/>
    </row>
    <row r="14" spans="1:14" ht="17.5" thickBot="1" x14ac:dyDescent="0.35">
      <c r="A14" s="27" t="s">
        <v>11</v>
      </c>
      <c r="B14" s="28"/>
      <c r="C14" s="29">
        <v>35993</v>
      </c>
      <c r="E14" s="2" t="s">
        <v>12</v>
      </c>
      <c r="G14" s="32">
        <f>G13-G15</f>
        <v>564567</v>
      </c>
      <c r="H14" s="16"/>
      <c r="J14" s="3"/>
      <c r="K14" s="39" t="s">
        <v>11</v>
      </c>
      <c r="L14" s="40"/>
      <c r="M14" s="52">
        <v>57530</v>
      </c>
      <c r="N14" s="1"/>
    </row>
    <row r="15" spans="1:14" ht="17.5" thickBot="1" x14ac:dyDescent="0.35">
      <c r="A15" s="30" t="s">
        <v>13</v>
      </c>
      <c r="B15" s="31"/>
      <c r="C15" s="32">
        <f>C16-C14</f>
        <v>825108</v>
      </c>
      <c r="E15" s="9" t="s">
        <v>14</v>
      </c>
      <c r="F15" s="24" t="s">
        <v>15</v>
      </c>
      <c r="G15" s="51">
        <v>17725</v>
      </c>
      <c r="H15" s="24"/>
      <c r="J15" s="3"/>
      <c r="K15" s="30" t="s">
        <v>13</v>
      </c>
      <c r="L15" s="31"/>
      <c r="M15" s="32">
        <f>M16-M14</f>
        <v>848960</v>
      </c>
      <c r="N15" s="1"/>
    </row>
    <row r="16" spans="1:14" ht="18" thickTop="1" thickBot="1" x14ac:dyDescent="0.35">
      <c r="A16" s="30"/>
      <c r="B16" s="33" t="s">
        <v>15</v>
      </c>
      <c r="C16" s="34">
        <v>861101</v>
      </c>
      <c r="E16" s="26" t="s">
        <v>32</v>
      </c>
      <c r="F16" s="24"/>
      <c r="G16" s="73">
        <v>5389</v>
      </c>
      <c r="H16" s="24"/>
      <c r="J16" s="3"/>
      <c r="K16" s="30"/>
      <c r="L16" s="41" t="s">
        <v>15</v>
      </c>
      <c r="M16" s="34">
        <v>906490</v>
      </c>
      <c r="N16" s="1"/>
    </row>
    <row r="17" spans="1:14" ht="18" thickTop="1" thickBot="1" x14ac:dyDescent="0.35">
      <c r="A17" s="30"/>
      <c r="B17" s="28"/>
      <c r="C17" s="35"/>
      <c r="E17" s="57" t="s">
        <v>33</v>
      </c>
      <c r="F17" s="14"/>
      <c r="G17" s="58">
        <f>G15+G16</f>
        <v>23114</v>
      </c>
      <c r="H17" s="24"/>
      <c r="J17" s="3"/>
      <c r="K17" s="30"/>
      <c r="L17" s="40"/>
      <c r="M17" s="42"/>
      <c r="N17" s="1"/>
    </row>
    <row r="18" spans="1:14" ht="17.5" thickBot="1" x14ac:dyDescent="0.35">
      <c r="A18" s="90" t="s">
        <v>16</v>
      </c>
      <c r="B18" s="91"/>
      <c r="C18" s="92"/>
      <c r="J18" s="3"/>
      <c r="K18" s="90" t="s">
        <v>16</v>
      </c>
      <c r="L18" s="91"/>
      <c r="M18" s="93"/>
      <c r="N18" s="1"/>
    </row>
    <row r="19" spans="1:14" ht="17" x14ac:dyDescent="0.3">
      <c r="A19" s="30" t="s">
        <v>18</v>
      </c>
      <c r="B19" s="28"/>
      <c r="C19" s="32">
        <v>411093</v>
      </c>
      <c r="E19" s="77" t="s">
        <v>17</v>
      </c>
      <c r="F19" s="78"/>
      <c r="G19" s="78"/>
      <c r="H19" s="78"/>
      <c r="I19" s="94"/>
      <c r="J19" s="3"/>
      <c r="K19" s="30" t="s">
        <v>18</v>
      </c>
      <c r="L19" s="40"/>
      <c r="M19" s="32">
        <v>454066</v>
      </c>
      <c r="N19" s="1"/>
    </row>
    <row r="20" spans="1:14" ht="17.5" thickBot="1" x14ac:dyDescent="0.35">
      <c r="A20" s="36" t="s">
        <v>19</v>
      </c>
      <c r="B20" s="37"/>
      <c r="C20" s="45">
        <f>1200+3467</f>
        <v>4667</v>
      </c>
      <c r="E20" s="84" t="s">
        <v>38</v>
      </c>
      <c r="F20" s="85"/>
      <c r="G20" s="85"/>
      <c r="H20" s="85"/>
      <c r="I20" s="86"/>
      <c r="J20" s="3"/>
      <c r="K20" s="43" t="s">
        <v>19</v>
      </c>
      <c r="L20" s="44"/>
      <c r="M20" s="45">
        <f>1200+3179</f>
        <v>4379</v>
      </c>
      <c r="N20" s="1"/>
    </row>
    <row r="21" spans="1:14" ht="17" x14ac:dyDescent="0.3">
      <c r="A21" s="36"/>
      <c r="B21" s="37"/>
      <c r="C21" s="45"/>
      <c r="D21" s="13"/>
      <c r="E21" s="2" t="s">
        <v>25</v>
      </c>
      <c r="F21" s="12" t="s">
        <v>19</v>
      </c>
      <c r="G21" s="12" t="s">
        <v>20</v>
      </c>
      <c r="H21" s="12" t="s">
        <v>30</v>
      </c>
      <c r="I21" s="25" t="s">
        <v>23</v>
      </c>
      <c r="J21" s="11"/>
      <c r="K21" s="43"/>
      <c r="L21" s="44"/>
      <c r="M21" s="45"/>
      <c r="N21" s="1"/>
    </row>
    <row r="22" spans="1:14" ht="17" x14ac:dyDescent="0.3">
      <c r="A22" s="36" t="s">
        <v>20</v>
      </c>
      <c r="B22" s="37"/>
      <c r="C22" s="45">
        <f>160+10516+348558</f>
        <v>359234</v>
      </c>
      <c r="D22" s="13"/>
      <c r="E22" s="10" t="s">
        <v>21</v>
      </c>
      <c r="F22" s="59">
        <f>C20</f>
        <v>4667</v>
      </c>
      <c r="G22" s="59">
        <f>C22</f>
        <v>359234</v>
      </c>
      <c r="H22" s="59">
        <f>C23</f>
        <v>86107</v>
      </c>
      <c r="I22" s="60">
        <f>SUM(F22:H22)</f>
        <v>450008</v>
      </c>
      <c r="J22" s="11"/>
      <c r="K22" s="43" t="s">
        <v>20</v>
      </c>
      <c r="L22" s="44"/>
      <c r="M22" s="45">
        <f>G28</f>
        <v>368086</v>
      </c>
      <c r="N22" s="1"/>
    </row>
    <row r="23" spans="1:14" ht="17.5" thickBot="1" x14ac:dyDescent="0.35">
      <c r="A23" s="30" t="s">
        <v>31</v>
      </c>
      <c r="B23" s="31"/>
      <c r="C23" s="38">
        <f>C24-C19-C20-C22</f>
        <v>86107</v>
      </c>
      <c r="E23" s="9" t="s">
        <v>22</v>
      </c>
      <c r="F23" s="59"/>
      <c r="G23" s="75">
        <v>21382</v>
      </c>
      <c r="H23" s="75">
        <v>-3658</v>
      </c>
      <c r="I23" s="74">
        <f>SUM(F23:H23)</f>
        <v>17724</v>
      </c>
      <c r="J23" s="3"/>
      <c r="K23" s="30" t="s">
        <v>31</v>
      </c>
      <c r="L23" s="46"/>
      <c r="M23" s="47">
        <f>M24-M19-M20-M22</f>
        <v>79959</v>
      </c>
      <c r="N23" s="1"/>
    </row>
    <row r="24" spans="1:14" ht="17.5" thickBot="1" x14ac:dyDescent="0.35">
      <c r="A24" s="30"/>
      <c r="B24" s="33" t="s">
        <v>15</v>
      </c>
      <c r="C24" s="34">
        <f>C16</f>
        <v>861101</v>
      </c>
      <c r="E24" s="26" t="s">
        <v>32</v>
      </c>
      <c r="F24" s="59"/>
      <c r="G24" s="71">
        <v>6669</v>
      </c>
      <c r="H24" s="71">
        <f>G16-G24</f>
        <v>-1280</v>
      </c>
      <c r="I24" s="72">
        <f>SUM(F24:H24)</f>
        <v>5389</v>
      </c>
      <c r="J24" s="3"/>
      <c r="K24" s="30"/>
      <c r="L24" s="41" t="s">
        <v>15</v>
      </c>
      <c r="M24" s="34">
        <f>M16</f>
        <v>906490</v>
      </c>
      <c r="N24" s="1"/>
    </row>
    <row r="25" spans="1:14" ht="18" thickTop="1" thickBot="1" x14ac:dyDescent="0.35">
      <c r="A25" s="6"/>
      <c r="B25" s="7"/>
      <c r="C25" s="8"/>
      <c r="E25" s="67" t="s">
        <v>30</v>
      </c>
      <c r="F25" s="68">
        <f>F28-F22</f>
        <v>-288</v>
      </c>
      <c r="G25" s="69"/>
      <c r="H25" s="69">
        <f>H28-H22-H23-H24-H27</f>
        <v>1510</v>
      </c>
      <c r="I25" s="70">
        <f>SUM(F25:H25)</f>
        <v>1222</v>
      </c>
      <c r="J25" s="3"/>
      <c r="K25" s="48"/>
      <c r="L25" s="49"/>
      <c r="M25" s="50"/>
      <c r="N25" s="1"/>
    </row>
    <row r="26" spans="1:14" ht="17" x14ac:dyDescent="0.3">
      <c r="E26" s="2" t="s">
        <v>23</v>
      </c>
      <c r="F26" s="33">
        <f>SUM(F22:F25)</f>
        <v>4379</v>
      </c>
      <c r="G26" s="33">
        <f>SUM(G22:G25)</f>
        <v>387285</v>
      </c>
      <c r="H26" s="33">
        <f>SUM(H22:H25)</f>
        <v>82679</v>
      </c>
      <c r="I26" s="61">
        <f>SUM(I22:I25)</f>
        <v>474343</v>
      </c>
      <c r="J26" s="66">
        <f>(F26+G26+H26)-I26</f>
        <v>0</v>
      </c>
      <c r="K26" s="19"/>
      <c r="L26" s="19"/>
      <c r="M26" s="19"/>
      <c r="N26" s="1"/>
    </row>
    <row r="27" spans="1:14" ht="17.5" thickBot="1" x14ac:dyDescent="0.35">
      <c r="E27" s="2" t="s">
        <v>35</v>
      </c>
      <c r="F27" s="62"/>
      <c r="G27" s="33">
        <v>-19199</v>
      </c>
      <c r="H27" s="33">
        <v>-2720</v>
      </c>
      <c r="I27" s="63">
        <f>SUM(F27:H27)</f>
        <v>-21919</v>
      </c>
      <c r="J27" s="16"/>
      <c r="N27" s="1"/>
    </row>
    <row r="28" spans="1:14" ht="17.5" thickBot="1" x14ac:dyDescent="0.35">
      <c r="E28" s="15" t="s">
        <v>24</v>
      </c>
      <c r="F28" s="64">
        <f>M20</f>
        <v>4379</v>
      </c>
      <c r="G28" s="64">
        <f>G26+G27</f>
        <v>368086</v>
      </c>
      <c r="H28" s="64">
        <f>M23</f>
        <v>79959</v>
      </c>
      <c r="I28" s="65">
        <f>SUM(F28:H28)</f>
        <v>452424</v>
      </c>
      <c r="J28" s="66">
        <f>I28-(I26+I27)</f>
        <v>0</v>
      </c>
      <c r="N28" s="1"/>
    </row>
    <row r="29" spans="1:14" x14ac:dyDescent="0.3">
      <c r="F29" s="66">
        <f>F28-(F26+F27)</f>
        <v>0</v>
      </c>
      <c r="G29" s="66">
        <f>G28-(G26+G27)</f>
        <v>0</v>
      </c>
      <c r="H29" s="66">
        <f t="shared" ref="H29:I29" si="0">H28-(H26+H27)</f>
        <v>0</v>
      </c>
      <c r="I29" s="66">
        <f t="shared" si="0"/>
        <v>0</v>
      </c>
    </row>
    <row r="30" spans="1:14" x14ac:dyDescent="0.3">
      <c r="G30" s="66"/>
      <c r="H30" s="66"/>
      <c r="I30" s="66"/>
    </row>
    <row r="33" spans="1:1" ht="20" x14ac:dyDescent="0.3">
      <c r="A33" s="96"/>
    </row>
    <row r="35" spans="1:1" ht="20" x14ac:dyDescent="0.3">
      <c r="A35" s="96"/>
    </row>
  </sheetData>
  <mergeCells count="14">
    <mergeCell ref="E1:G1"/>
    <mergeCell ref="E2:G2"/>
    <mergeCell ref="A11:C11"/>
    <mergeCell ref="E11:G11"/>
    <mergeCell ref="A13:C13"/>
    <mergeCell ref="K11:M11"/>
    <mergeCell ref="A12:C12"/>
    <mergeCell ref="E12:G12"/>
    <mergeCell ref="K12:M12"/>
    <mergeCell ref="E20:I20"/>
    <mergeCell ref="K13:M13"/>
    <mergeCell ref="A18:C18"/>
    <mergeCell ref="K18:M18"/>
    <mergeCell ref="E19:I1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13cf7a6-b3d5-4863-90c9-1d24162aaf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0324527D8C5D4DB1ABAF351ADD0AEE" ma:contentTypeVersion="15" ma:contentTypeDescription="Create a new document." ma:contentTypeScope="" ma:versionID="d662da8e3ec3b2e411636ac13e090b0a">
  <xsd:schema xmlns:xsd="http://www.w3.org/2001/XMLSchema" xmlns:xs="http://www.w3.org/2001/XMLSchema" xmlns:p="http://schemas.microsoft.com/office/2006/metadata/properties" xmlns:ns3="b13cf7a6-b3d5-4863-90c9-1d24162aafb3" xmlns:ns4="1befaa19-9702-4c8e-8dbb-12e861be85fe" targetNamespace="http://schemas.microsoft.com/office/2006/metadata/properties" ma:root="true" ma:fieldsID="e64a45c278614d362baee503238a07a2" ns3:_="" ns4:_="">
    <xsd:import namespace="b13cf7a6-b3d5-4863-90c9-1d24162aafb3"/>
    <xsd:import namespace="1befaa19-9702-4c8e-8dbb-12e861be85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cf7a6-b3d5-4863-90c9-1d24162aaf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faa19-9702-4c8e-8dbb-12e861be85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99C616-6666-4D21-BB04-572FD9400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530F2D-CDA8-40DB-AB3C-2727BE07FED4}">
  <ds:schemaRefs>
    <ds:schemaRef ds:uri="http://schemas.microsoft.com/office/2006/documentManagement/types"/>
    <ds:schemaRef ds:uri="b13cf7a6-b3d5-4863-90c9-1d24162aaf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befaa19-9702-4c8e-8dbb-12e861be85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C544D3-BC78-4623-B000-01C6464F3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3cf7a6-b3d5-4863-90c9-1d24162aafb3"/>
    <ds:schemaRef ds:uri="1befaa19-9702-4c8e-8dbb-12e861be8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SCG Solution2564 </vt:lpstr>
      <vt:lpstr>SCG Solution  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Natchanont</dc:creator>
  <cp:lastModifiedBy>KHANITTHA SANGSURI</cp:lastModifiedBy>
  <cp:lastPrinted>2022-07-06T04:03:44Z</cp:lastPrinted>
  <dcterms:created xsi:type="dcterms:W3CDTF">2021-11-17T01:45:20Z</dcterms:created>
  <dcterms:modified xsi:type="dcterms:W3CDTF">2023-06-23T01:51:54Z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0x010100140324527D8C5D4DB1ABAF351ADD0AEE</vt:lpwstr>
  </property>
</Properties>
</file>